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<sst xmlns="http://schemas.openxmlformats.org/spreadsheetml/2006/main" count="137" uniqueCount="111">
  <si>
    <t>Подпись</t>
  </si>
  <si>
    <t>Тариф</t>
  </si>
  <si>
    <t>Вид услуг</t>
  </si>
  <si>
    <t>руб.</t>
  </si>
  <si>
    <t>Электроэнергия</t>
  </si>
  <si>
    <t>кВт.ч</t>
  </si>
  <si>
    <t>куб.м</t>
  </si>
  <si>
    <t>Водоотведение</t>
  </si>
  <si>
    <t>кв.м</t>
  </si>
  <si>
    <t>Отопление</t>
  </si>
  <si>
    <t>Норматив</t>
  </si>
  <si>
    <t>Начислено</t>
  </si>
  <si>
    <t>Итого начислено</t>
  </si>
  <si>
    <t>Перерасчет</t>
  </si>
  <si>
    <t>Предыдущее</t>
  </si>
  <si>
    <t>Текущее</t>
  </si>
  <si>
    <t>Расход</t>
  </si>
  <si>
    <t>Основание</t>
  </si>
  <si>
    <t>(*)</t>
  </si>
  <si>
    <t>Процент за рассрочку</t>
  </si>
  <si>
    <t>%</t>
  </si>
  <si>
    <t>Жилищные</t>
  </si>
  <si>
    <t>ГКал</t>
  </si>
  <si>
    <t>Содержание жилья</t>
  </si>
  <si>
    <t>Текущий ремонт</t>
  </si>
  <si>
    <t>Найм жилья</t>
  </si>
  <si>
    <t>Ед. изм.</t>
  </si>
  <si>
    <t>6199,60 кв.м.</t>
  </si>
  <si>
    <t>345,80 кв.м.</t>
  </si>
  <si>
    <t>ИЗВЕЩЕНИЕ</t>
  </si>
  <si>
    <t>КВИТАНЦИЯ</t>
  </si>
  <si>
    <t>Л/С № 11111 000000 ИВАНОВ Иван Иванович</t>
  </si>
  <si>
    <t>г Чебоксары, ул. Энгельса, д. 138, кв. 101</t>
  </si>
  <si>
    <t>Объем (*)</t>
  </si>
  <si>
    <t>(2)</t>
  </si>
  <si>
    <t>(4)</t>
  </si>
  <si>
    <t>Л/С № 11111 000000</t>
  </si>
  <si>
    <t>ИВАНОВ Иван Иванович</t>
  </si>
  <si>
    <t>объем услуг, определен по:</t>
  </si>
  <si>
    <t>нормативу потребления</t>
  </si>
  <si>
    <t>показаниям ИПУ</t>
  </si>
  <si>
    <t>показаниям ОДПУ</t>
  </si>
  <si>
    <t>нормативу на ОДН</t>
  </si>
  <si>
    <t>Общедомовые нужды (ОДН)</t>
  </si>
  <si>
    <t>К оплате с учетом рассрочки, руб</t>
  </si>
  <si>
    <t>Темп. ниже нормы</t>
  </si>
  <si>
    <t>По показаниям ИПУ</t>
  </si>
  <si>
    <t>расч.</t>
  </si>
  <si>
    <t>пред.</t>
  </si>
  <si>
    <t>Рассрочка не предоставлена</t>
  </si>
  <si>
    <t>среднемесячному потребл.</t>
  </si>
  <si>
    <t>Дата последней оплаты</t>
  </si>
  <si>
    <t>Срок оплаты 10.11.2012</t>
  </si>
  <si>
    <t>К оплате</t>
  </si>
  <si>
    <t>Объем потребл. в жилых и нежилых помещениях дома</t>
  </si>
  <si>
    <t>№123760</t>
  </si>
  <si>
    <t>№345964</t>
  </si>
  <si>
    <t>№456934</t>
  </si>
  <si>
    <t>Долг за пред.периоды</t>
  </si>
  <si>
    <t>Начислено за 10.2012</t>
  </si>
  <si>
    <t>Оплачено в 10.2012</t>
  </si>
  <si>
    <t>Исполнитель услуг: ООО УК "Жилкомстройсервис", ИНН 2120000000, р/счет 40702810400000000000 ООО КБ "Мегаполис" г.Чебоксары, к/с 30101810600000000723, БИК 049706723, 428000, г.Чебоксары, ул.Энгельса д.139, тел. 00-00-00, факс 00-00-00, jilkom@jkh.cap.ru, http://www.jilkom.jkh.cap.ru Режим работы: Вт - 8:00-12:00; Ср,Пт - 15:00-19:00; Чт - проф.день; Сб - 8:00-10:00; Вс,Пн - выходной</t>
  </si>
  <si>
    <t>Дополнительная информация для граждан</t>
  </si>
  <si>
    <t>X</t>
  </si>
  <si>
    <t>0,0124 ГКал/кв.м</t>
  </si>
  <si>
    <t>Холодное водоснабжение</t>
  </si>
  <si>
    <t>Уважаемые жильцы! Сообщаем, что с 01.09.2012г. вступило в силу Постановление Правительства РФ №354 от 06.05.2011г. В соответствии с этим постановлением показания индивидуальных (квартирных) приборов учета горячей, холодной воды, электроэнергии необходимо передавать с 23 по 25 число по тел.00-00-00, 11-22-33, а также на Портале ЖКХ ЧР (http://jkh.cap.ru) в разделе "Показания". Дополнительно сообщаем, что счетчики с классом точности 2,5 запрещены к эксплуатации, необходимо срочно произвести замену на счетчики с классом точности 1.</t>
  </si>
  <si>
    <t>Всего</t>
  </si>
  <si>
    <t>ЖКУ      2524,76</t>
  </si>
  <si>
    <t>Пени            0,86</t>
  </si>
  <si>
    <t>Всего   2525,62</t>
  </si>
  <si>
    <t>Расчетная площадь:</t>
  </si>
  <si>
    <t>Проживает:</t>
  </si>
  <si>
    <t>Временно отсутствуют:</t>
  </si>
  <si>
    <t>Кол-во этажей в доме:</t>
  </si>
  <si>
    <t>Среднемес. объем потребления за предыдущий год:</t>
  </si>
  <si>
    <t>Зональный коэффициент для расчета платы за найм:</t>
  </si>
  <si>
    <t>Общее количество проживающих в доме:</t>
  </si>
  <si>
    <t>Площадь общего имущества:</t>
  </si>
  <si>
    <t>Общая площадь жилых и нежилых помещений в доме:</t>
  </si>
  <si>
    <t>4 чел</t>
  </si>
  <si>
    <t>1 чел</t>
  </si>
  <si>
    <t>397 чел</t>
  </si>
  <si>
    <t>индив. потребление</t>
  </si>
  <si>
    <t>общедом. нужды</t>
  </si>
  <si>
    <t>Всего к оплате</t>
  </si>
  <si>
    <t>Другая сумма оплаты</t>
  </si>
  <si>
    <t>Показания</t>
  </si>
  <si>
    <t>Индивидуальные приборы учета (ИПУ)</t>
  </si>
  <si>
    <t>Общедомовые приборы учета (ОДПУ)</t>
  </si>
  <si>
    <t>Рассрочка</t>
  </si>
  <si>
    <t>Перерасчеты (доначисление + , уменьшение - )</t>
  </si>
  <si>
    <t>Подогрев для нужд ГВС</t>
  </si>
  <si>
    <t>24.10.2012                2,000</t>
  </si>
  <si>
    <t>24.10.2012              10,000</t>
  </si>
  <si>
    <t>24.10.2012                   100</t>
  </si>
  <si>
    <t>Холодное водоснабжение  (с/у)</t>
  </si>
  <si>
    <t>Горячее водоснабжение (с/у)</t>
  </si>
  <si>
    <t>Электроснабжение (24124)</t>
  </si>
  <si>
    <t>Электроснабжение</t>
  </si>
  <si>
    <t xml:space="preserve">Октябрь 2012 г.  </t>
  </si>
  <si>
    <t>куб.м/чел</t>
  </si>
  <si>
    <t>кВт.ч/чел</t>
  </si>
  <si>
    <t>ГКал/кв.м</t>
  </si>
  <si>
    <t>ГКал/куб.м</t>
  </si>
  <si>
    <t>куб.м/кв.м</t>
  </si>
  <si>
    <t>(3)</t>
  </si>
  <si>
    <t>47,40 кв.м.</t>
  </si>
  <si>
    <t>Сумма, руб</t>
  </si>
  <si>
    <t>Тип собственности:              Муниципальная</t>
  </si>
  <si>
    <t>Коммунальные на индивидуальное потребление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</si>
</sst>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10419]#,##0.0000;\-#,##0.0000"/>
    <numFmt numFmtId="170" formatCode="[$-10419]#,##0.00;\-#,##0.00"/>
    <numFmt numFmtId="171" formatCode="#,##0.00_ ;\-#,##0.00\ "/>
    <numFmt numFmtId="172" formatCode="#,##0_ ;\-#,##0\ "/>
    <numFmt numFmtId="173" formatCode="#,##0.000_ ;\-#,##0.000\ "/>
    <numFmt numFmtId="174" formatCode="0.000"/>
    <numFmt numFmtId="175" formatCode="#,##0.0000_ ;\-#,##0.0000\ "/>
    <numFmt numFmtId="176" formatCode="#,##0.0_ ;\-#,##0.0\ "/>
    <numFmt numFmtId="177" formatCode="[$-FC19]d\ mmmm\ yyyy\ &quot;г.&quot;"/>
    <numFmt numFmtId="178" formatCode="#,##0.0"/>
    <numFmt numFmtId="179" formatCode="0.00_ ;\-0.00\ "/>
    <numFmt numFmtId="180" formatCode="#,##0.0000"/>
    <numFmt numFmtId="181" formatCode="0.0000"/>
    <numFmt numFmtId="182" formatCode="#,##0.000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name val="Arial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.5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7.5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center"/>
    </xf>
    <xf numFmtId="170" fontId="6" fillId="0" borderId="12" xfId="0" applyNumberFormat="1" applyFont="1" applyBorder="1" applyAlignment="1" applyProtection="1">
      <alignment vertical="center" wrapText="1" readingOrder="1"/>
      <protection locked="0"/>
    </xf>
    <xf numFmtId="172" fontId="6" fillId="0" borderId="11" xfId="0" applyNumberFormat="1" applyFont="1" applyBorder="1" applyAlignment="1" applyProtection="1">
      <alignment vertical="center" wrapText="1" readingOrder="1"/>
      <protection locked="0"/>
    </xf>
    <xf numFmtId="171" fontId="0" fillId="0" borderId="0" xfId="0" applyNumberFormat="1" applyAlignment="1">
      <alignment/>
    </xf>
    <xf numFmtId="176" fontId="6" fillId="0" borderId="11" xfId="0" applyNumberFormat="1" applyFont="1" applyBorder="1" applyAlignment="1" applyProtection="1">
      <alignment vertical="center" wrapText="1" readingOrder="1"/>
      <protection locked="0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0" fontId="7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Border="1" applyAlignment="1">
      <alignment horizontal="center" vertical="top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70" fontId="6" fillId="0" borderId="12" xfId="0" applyNumberFormat="1" applyFont="1" applyBorder="1" applyAlignment="1" applyProtection="1">
      <alignment vertical="center" wrapText="1" readingOrder="1"/>
      <protection locked="0"/>
    </xf>
    <xf numFmtId="173" fontId="6" fillId="0" borderId="12" xfId="0" applyNumberFormat="1" applyFont="1" applyBorder="1" applyAlignment="1" applyProtection="1">
      <alignment vertical="center" wrapText="1" readingOrder="1"/>
      <protection locked="0"/>
    </xf>
    <xf numFmtId="170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170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49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49" fontId="8" fillId="0" borderId="18" xfId="0" applyNumberFormat="1" applyFont="1" applyBorder="1" applyAlignment="1" applyProtection="1">
      <alignment horizontal="center" vertical="center" wrapText="1" readingOrder="1"/>
      <protection locked="0"/>
    </xf>
    <xf numFmtId="170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" fontId="1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/>
    </xf>
    <xf numFmtId="179" fontId="6" fillId="0" borderId="12" xfId="0" applyNumberFormat="1" applyFont="1" applyBorder="1" applyAlignment="1" applyProtection="1">
      <alignment vertical="center" wrapText="1" readingOrder="1"/>
      <protection locked="0"/>
    </xf>
    <xf numFmtId="0" fontId="13" fillId="0" borderId="0" xfId="0" applyFont="1" applyBorder="1" applyAlignment="1">
      <alignment wrapText="1"/>
    </xf>
    <xf numFmtId="178" fontId="6" fillId="0" borderId="17" xfId="0" applyNumberFormat="1" applyFont="1" applyBorder="1" applyAlignment="1" applyProtection="1">
      <alignment vertical="center" wrapText="1" readingOrder="1"/>
      <protection locked="0"/>
    </xf>
    <xf numFmtId="168" fontId="6" fillId="0" borderId="11" xfId="0" applyNumberFormat="1" applyFont="1" applyBorder="1" applyAlignment="1" applyProtection="1">
      <alignment vertical="center" wrapText="1" readingOrder="1"/>
      <protection locked="0"/>
    </xf>
    <xf numFmtId="168" fontId="6" fillId="0" borderId="19" xfId="0" applyNumberFormat="1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21" xfId="0" applyFont="1" applyBorder="1" applyAlignment="1">
      <alignment vertical="top" wrapText="1"/>
    </xf>
    <xf numFmtId="0" fontId="8" fillId="0" borderId="22" xfId="0" applyFont="1" applyBorder="1" applyAlignment="1" applyProtection="1">
      <alignment horizontal="center" vertical="center" wrapText="1" readingOrder="1"/>
      <protection locked="0"/>
    </xf>
    <xf numFmtId="168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3" fontId="20" fillId="0" borderId="0" xfId="0" applyNumberFormat="1" applyFont="1" applyBorder="1" applyAlignment="1">
      <alignment/>
    </xf>
    <xf numFmtId="43" fontId="17" fillId="0" borderId="0" xfId="60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0" fontId="18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75" fontId="6" fillId="0" borderId="12" xfId="0" applyNumberFormat="1" applyFont="1" applyBorder="1" applyAlignment="1" applyProtection="1">
      <alignment vertical="center" wrapText="1" readingOrder="1"/>
      <protection locked="0"/>
    </xf>
    <xf numFmtId="172" fontId="6" fillId="0" borderId="12" xfId="0" applyNumberFormat="1" applyFont="1" applyBorder="1" applyAlignment="1" applyProtection="1">
      <alignment vertical="center" wrapText="1" readingOrder="1"/>
      <protection locked="0"/>
    </xf>
    <xf numFmtId="173" fontId="6" fillId="0" borderId="21" xfId="0" applyNumberFormat="1" applyFont="1" applyBorder="1" applyAlignment="1" applyProtection="1">
      <alignment vertical="center" wrapText="1" readingOrder="1"/>
      <protection locked="0"/>
    </xf>
    <xf numFmtId="175" fontId="6" fillId="0" borderId="11" xfId="0" applyNumberFormat="1" applyFont="1" applyBorder="1" applyAlignment="1" applyProtection="1">
      <alignment vertical="center" wrapText="1" readingOrder="1"/>
      <protection locked="0"/>
    </xf>
    <xf numFmtId="0" fontId="13" fillId="0" borderId="24" xfId="0" applyFont="1" applyBorder="1" applyAlignment="1">
      <alignment/>
    </xf>
    <xf numFmtId="171" fontId="6" fillId="0" borderId="17" xfId="0" applyNumberFormat="1" applyFont="1" applyBorder="1" applyAlignment="1" applyProtection="1">
      <alignment vertical="center" wrapText="1" readingOrder="1"/>
      <protection locked="0"/>
    </xf>
    <xf numFmtId="173" fontId="6" fillId="0" borderId="12" xfId="0" applyNumberFormat="1" applyFont="1" applyBorder="1" applyAlignment="1" applyProtection="1">
      <alignment vertical="center" wrapText="1" readingOrder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18" fillId="0" borderId="18" xfId="0" applyFont="1" applyBorder="1" applyAlignment="1">
      <alignment horizontal="left" vertical="center"/>
    </xf>
    <xf numFmtId="173" fontId="6" fillId="0" borderId="24" xfId="0" applyNumberFormat="1" applyFont="1" applyBorder="1" applyAlignment="1" applyProtection="1">
      <alignment vertical="center" wrapText="1" readingOrder="1"/>
      <protection locked="0"/>
    </xf>
    <xf numFmtId="173" fontId="6" fillId="0" borderId="25" xfId="0" applyNumberFormat="1" applyFont="1" applyBorder="1" applyAlignment="1" applyProtection="1">
      <alignment vertical="center" wrapText="1" readingOrder="1"/>
      <protection locked="0"/>
    </xf>
    <xf numFmtId="172" fontId="6" fillId="0" borderId="12" xfId="0" applyNumberFormat="1" applyFont="1" applyBorder="1" applyAlignment="1" applyProtection="1">
      <alignment vertical="center" wrapText="1" readingOrder="1"/>
      <protection locked="0"/>
    </xf>
    <xf numFmtId="170" fontId="7" fillId="0" borderId="20" xfId="0" applyNumberFormat="1" applyFont="1" applyBorder="1" applyAlignment="1" applyProtection="1">
      <alignment vertical="center" wrapText="1" readingOrder="1"/>
      <protection locked="0"/>
    </xf>
    <xf numFmtId="170" fontId="7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5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22" xfId="0" applyFont="1" applyBorder="1" applyAlignment="1" applyProtection="1">
      <alignment horizontal="center" vertical="center" wrapText="1" readingOrder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7" xfId="0" applyFont="1" applyBorder="1" applyAlignment="1" applyProtection="1">
      <alignment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/>
    </xf>
    <xf numFmtId="182" fontId="13" fillId="0" borderId="11" xfId="0" applyNumberFormat="1" applyFont="1" applyBorder="1" applyAlignment="1">
      <alignment horizontal="right"/>
    </xf>
    <xf numFmtId="170" fontId="7" fillId="0" borderId="28" xfId="0" applyNumberFormat="1" applyFont="1" applyBorder="1" applyAlignment="1" applyProtection="1">
      <alignment horizontal="right" vertical="center" wrapText="1" readingOrder="1"/>
      <protection locked="0"/>
    </xf>
    <xf numFmtId="170" fontId="7" fillId="0" borderId="29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30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170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170" fontId="6" fillId="0" borderId="32" xfId="0" applyNumberFormat="1" applyFont="1" applyBorder="1" applyAlignment="1" applyProtection="1">
      <alignment horizontal="right" vertical="center" wrapText="1" readingOrder="1"/>
      <protection locked="0"/>
    </xf>
    <xf numFmtId="170" fontId="6" fillId="0" borderId="31" xfId="0" applyNumberFormat="1" applyFont="1" applyBorder="1" applyAlignment="1" applyProtection="1">
      <alignment horizontal="right" vertical="center" wrapText="1" readingOrder="1"/>
      <protection locked="0"/>
    </xf>
    <xf numFmtId="170" fontId="6" fillId="0" borderId="32" xfId="0" applyNumberFormat="1" applyFont="1" applyBorder="1" applyAlignment="1" applyProtection="1">
      <alignment horizontal="right" vertical="center" wrapText="1" readingOrder="1"/>
      <protection locked="0"/>
    </xf>
    <xf numFmtId="174" fontId="6" fillId="0" borderId="17" xfId="0" applyNumberFormat="1" applyFont="1" applyBorder="1" applyAlignment="1" applyProtection="1">
      <alignment vertical="center" wrapText="1" readingOrder="1"/>
      <protection locked="0"/>
    </xf>
    <xf numFmtId="174" fontId="0" fillId="0" borderId="11" xfId="0" applyNumberFormat="1" applyBorder="1" applyAlignment="1" applyProtection="1">
      <alignment vertical="top" wrapText="1"/>
      <protection locked="0"/>
    </xf>
    <xf numFmtId="17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70" fontId="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170" fontId="2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20" xfId="0" applyFont="1" applyBorder="1" applyAlignment="1" applyProtection="1">
      <alignment horizontal="right" vertical="center" wrapText="1" readingOrder="1"/>
      <protection locked="0"/>
    </xf>
    <xf numFmtId="49" fontId="4" fillId="0" borderId="0" xfId="0" applyNumberFormat="1" applyFont="1" applyBorder="1" applyAlignment="1">
      <alignment horizontal="left"/>
    </xf>
    <xf numFmtId="17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left" vertical="center" readingOrder="1"/>
      <protection locked="0"/>
    </xf>
    <xf numFmtId="0" fontId="7" fillId="0" borderId="25" xfId="0" applyFont="1" applyBorder="1" applyAlignment="1" applyProtection="1">
      <alignment horizontal="left" vertical="center" readingOrder="1"/>
      <protection locked="0"/>
    </xf>
    <xf numFmtId="0" fontId="7" fillId="0" borderId="0" xfId="0" applyFont="1" applyBorder="1" applyAlignment="1" applyProtection="1">
      <alignment horizontal="left" vertical="center" readingOrder="1"/>
      <protection locked="0"/>
    </xf>
    <xf numFmtId="173" fontId="6" fillId="0" borderId="17" xfId="0" applyNumberFormat="1" applyFont="1" applyFill="1" applyBorder="1" applyAlignment="1" applyProtection="1">
      <alignment vertical="center" wrapText="1" readingOrder="1"/>
      <protection locked="0"/>
    </xf>
    <xf numFmtId="173" fontId="0" fillId="0" borderId="11" xfId="0" applyNumberFormat="1" applyFill="1" applyBorder="1" applyAlignment="1" applyProtection="1">
      <alignment vertical="top" wrapText="1"/>
      <protection locked="0"/>
    </xf>
    <xf numFmtId="181" fontId="6" fillId="0" borderId="17" xfId="0" applyNumberFormat="1" applyFont="1" applyBorder="1" applyAlignment="1" applyProtection="1">
      <alignment vertical="center" wrapText="1" readingOrder="1"/>
      <protection locked="0"/>
    </xf>
    <xf numFmtId="181" fontId="0" fillId="0" borderId="11" xfId="0" applyNumberFormat="1" applyBorder="1" applyAlignment="1" applyProtection="1">
      <alignment vertical="top" wrapText="1"/>
      <protection locked="0"/>
    </xf>
    <xf numFmtId="1" fontId="6" fillId="0" borderId="17" xfId="0" applyNumberFormat="1" applyFont="1" applyBorder="1" applyAlignment="1" applyProtection="1">
      <alignment vertical="center" wrapText="1" readingOrder="1"/>
      <protection locked="0"/>
    </xf>
    <xf numFmtId="1" fontId="0" fillId="0" borderId="11" xfId="0" applyNumberForma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34" xfId="0" applyFont="1" applyBorder="1" applyAlignment="1" applyProtection="1">
      <alignment horizontal="center" vertical="center" wrapText="1" readingOrder="1"/>
      <protection locked="0"/>
    </xf>
    <xf numFmtId="0" fontId="8" fillId="0" borderId="3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169" fontId="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>
      <alignment horizontal="left"/>
    </xf>
    <xf numFmtId="0" fontId="7" fillId="0" borderId="13" xfId="0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>
      <alignment horizontal="right"/>
    </xf>
    <xf numFmtId="0" fontId="12" fillId="0" borderId="2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171" fontId="19" fillId="0" borderId="0" xfId="0" applyNumberFormat="1" applyFont="1" applyBorder="1" applyAlignment="1">
      <alignment horizontal="left"/>
    </xf>
    <xf numFmtId="0" fontId="8" fillId="0" borderId="27" xfId="0" applyFont="1" applyBorder="1" applyAlignment="1" applyProtection="1">
      <alignment horizontal="center" vertical="center" wrapText="1" readingOrder="1"/>
      <protection locked="0"/>
    </xf>
    <xf numFmtId="0" fontId="7" fillId="0" borderId="27" xfId="0" applyFont="1" applyBorder="1" applyAlignment="1" applyProtection="1">
      <alignment horizontal="left" vertical="center" readingOrder="1"/>
      <protection locked="0"/>
    </xf>
    <xf numFmtId="0" fontId="7" fillId="0" borderId="10" xfId="0" applyFont="1" applyBorder="1" applyAlignment="1" applyProtection="1">
      <alignment horizontal="left" vertical="center" readingOrder="1"/>
      <protection locked="0"/>
    </xf>
    <xf numFmtId="0" fontId="7" fillId="0" borderId="36" xfId="0" applyFont="1" applyBorder="1" applyAlignment="1" applyProtection="1">
      <alignment horizontal="left" vertical="center" readingOrder="1"/>
      <protection locked="0"/>
    </xf>
    <xf numFmtId="0" fontId="7" fillId="0" borderId="12" xfId="0" applyFont="1" applyBorder="1" applyAlignment="1" applyProtection="1">
      <alignment horizontal="left" vertical="center" readingOrder="1"/>
      <protection locked="0"/>
    </xf>
    <xf numFmtId="0" fontId="7" fillId="0" borderId="20" xfId="0" applyFont="1" applyBorder="1" applyAlignment="1" applyProtection="1">
      <alignment horizontal="left" vertical="center" readingOrder="1"/>
      <protection locked="0"/>
    </xf>
    <xf numFmtId="174" fontId="6" fillId="0" borderId="12" xfId="0" applyNumberFormat="1" applyFont="1" applyBorder="1" applyAlignment="1" applyProtection="1">
      <alignment horizontal="right" vertical="center" wrapText="1" readingOrder="1"/>
      <protection locked="0"/>
    </xf>
    <xf numFmtId="174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43" fontId="16" fillId="0" borderId="12" xfId="60" applyFont="1" applyBorder="1" applyAlignment="1">
      <alignment horizontal="left"/>
    </xf>
    <xf numFmtId="43" fontId="17" fillId="0" borderId="17" xfId="60" applyFont="1" applyBorder="1" applyAlignment="1">
      <alignment horizontal="left"/>
    </xf>
    <xf numFmtId="170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180" fontId="13" fillId="0" borderId="11" xfId="0" applyNumberFormat="1" applyFont="1" applyBorder="1" applyAlignment="1">
      <alignment horizontal="right"/>
    </xf>
    <xf numFmtId="170" fontId="17" fillId="0" borderId="12" xfId="0" applyNumberFormat="1" applyFont="1" applyBorder="1" applyAlignment="1">
      <alignment horizontal="right"/>
    </xf>
    <xf numFmtId="170" fontId="17" fillId="0" borderId="17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right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6" fillId="0" borderId="17" xfId="0" applyFont="1" applyBorder="1" applyAlignment="1" applyProtection="1">
      <alignment horizontal="right" vertical="center" wrapText="1" readingOrder="1"/>
      <protection locked="0"/>
    </xf>
    <xf numFmtId="174" fontId="13" fillId="0" borderId="12" xfId="0" applyNumberFormat="1" applyFont="1" applyBorder="1" applyAlignment="1">
      <alignment horizontal="right"/>
    </xf>
    <xf numFmtId="174" fontId="13" fillId="0" borderId="17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68" fontId="4" fillId="0" borderId="15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43" fontId="16" fillId="0" borderId="17" xfId="60" applyFont="1" applyBorder="1" applyAlignment="1">
      <alignment horizontal="left"/>
    </xf>
    <xf numFmtId="43" fontId="17" fillId="0" borderId="12" xfId="60" applyFont="1" applyBorder="1" applyAlignment="1">
      <alignment horizontal="left"/>
    </xf>
    <xf numFmtId="170" fontId="16" fillId="0" borderId="12" xfId="0" applyNumberFormat="1" applyFont="1" applyBorder="1" applyAlignment="1">
      <alignment horizontal="right"/>
    </xf>
    <xf numFmtId="170" fontId="16" fillId="0" borderId="17" xfId="0" applyNumberFormat="1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2" fontId="16" fillId="0" borderId="17" xfId="0" applyNumberFormat="1" applyFont="1" applyBorder="1" applyAlignment="1">
      <alignment horizontal="right"/>
    </xf>
    <xf numFmtId="170" fontId="1" fillId="0" borderId="24" xfId="0" applyNumberFormat="1" applyFont="1" applyBorder="1" applyAlignment="1">
      <alignment horizontal="right"/>
    </xf>
    <xf numFmtId="170" fontId="1" fillId="0" borderId="18" xfId="0" applyNumberFormat="1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24" xfId="0" applyFont="1" applyBorder="1" applyAlignment="1" applyProtection="1">
      <alignment horizontal="center" vertical="center" wrapText="1" readingOrder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9" fillId="0" borderId="2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2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 vertical="top"/>
    </xf>
    <xf numFmtId="169" fontId="6" fillId="0" borderId="24" xfId="0" applyNumberFormat="1" applyFont="1" applyBorder="1" applyAlignment="1" applyProtection="1">
      <alignment horizontal="center" vertical="center" wrapText="1" readingOrder="1"/>
      <protection locked="0"/>
    </xf>
    <xf numFmtId="169" fontId="6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1" xfId="0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66675</xdr:rowOff>
    </xdr:from>
    <xdr:to>
      <xdr:col>13</xdr:col>
      <xdr:colOff>190500</xdr:colOff>
      <xdr:row>6</xdr:row>
      <xdr:rowOff>19050</xdr:rowOff>
    </xdr:to>
    <xdr:pic>
      <xdr:nvPicPr>
        <xdr:cNvPr id="1" name="Рисунок 1" descr="Описание: C:\Users\usr13\AppData\Local\Temp\FineReader10\media\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90575"/>
          <a:ext cx="2162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152400</xdr:rowOff>
    </xdr:from>
    <xdr:to>
      <xdr:col>18</xdr:col>
      <xdr:colOff>76200</xdr:colOff>
      <xdr:row>11</xdr:row>
      <xdr:rowOff>0</xdr:rowOff>
    </xdr:to>
    <xdr:pic>
      <xdr:nvPicPr>
        <xdr:cNvPr id="2" name="Picture 7" descr="bar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352550"/>
          <a:ext cx="3143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PageLayoutView="0" workbookViewId="0" topLeftCell="A4">
      <selection activeCell="U39" sqref="U39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11.375" style="0" customWidth="1"/>
    <col min="4" max="4" width="6.875" style="0" customWidth="1"/>
    <col min="5" max="5" width="19.75390625" style="0" customWidth="1"/>
    <col min="6" max="6" width="4.875" style="0" customWidth="1"/>
    <col min="7" max="7" width="5.75390625" style="0" customWidth="1"/>
    <col min="8" max="8" width="2.875" style="0" customWidth="1"/>
    <col min="9" max="9" width="6.25390625" style="0" customWidth="1"/>
    <col min="10" max="10" width="2.625" style="0" customWidth="1"/>
    <col min="11" max="11" width="7.625" style="0" customWidth="1"/>
    <col min="12" max="12" width="6.375" style="0" customWidth="1"/>
    <col min="13" max="13" width="2.375" style="0" customWidth="1"/>
    <col min="14" max="14" width="6.75390625" style="0" customWidth="1"/>
    <col min="15" max="15" width="1.25" style="0" customWidth="1"/>
    <col min="16" max="16" width="7.375" style="0" customWidth="1"/>
    <col min="17" max="17" width="0.6171875" style="0" hidden="1" customWidth="1"/>
    <col min="18" max="18" width="7.375" style="0" customWidth="1"/>
    <col min="19" max="19" width="7.00390625" style="0" customWidth="1"/>
    <col min="22" max="22" width="0" style="0" hidden="1" customWidth="1"/>
  </cols>
  <sheetData>
    <row r="1" spans="1:19" ht="12.75" customHeight="1">
      <c r="A1" s="133" t="s">
        <v>29</v>
      </c>
      <c r="B1" s="133"/>
      <c r="C1" s="133"/>
      <c r="D1" s="133"/>
      <c r="E1" s="215" t="s">
        <v>61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17.25" customHeight="1">
      <c r="A2" s="133"/>
      <c r="B2" s="133"/>
      <c r="C2" s="133"/>
      <c r="D2" s="133"/>
      <c r="E2" s="243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5"/>
    </row>
    <row r="3" spans="1:19" ht="8.25" customHeight="1">
      <c r="A3" s="24"/>
      <c r="B3" s="24"/>
      <c r="C3" s="24"/>
      <c r="D3" s="24"/>
      <c r="E3" s="58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8" ht="18.75" customHeight="1" thickBot="1">
      <c r="B4" s="2"/>
      <c r="C4" s="2"/>
      <c r="D4" s="2"/>
      <c r="E4" s="246" t="s">
        <v>85</v>
      </c>
      <c r="F4" s="247"/>
      <c r="G4" s="247"/>
      <c r="H4" s="247"/>
      <c r="I4" s="158">
        <f>R55</f>
        <v>2231.720900568262</v>
      </c>
      <c r="J4" s="158"/>
      <c r="K4" s="158"/>
      <c r="L4" s="68"/>
      <c r="M4" s="34"/>
      <c r="N4" s="34"/>
      <c r="O4" s="34"/>
      <c r="Q4" s="67"/>
      <c r="R4" s="67" t="s">
        <v>0</v>
      </c>
    </row>
    <row r="5" spans="2:19" ht="11.25" customHeight="1">
      <c r="B5" s="2"/>
      <c r="C5" s="2"/>
      <c r="D5" s="2"/>
      <c r="E5" s="246" t="s">
        <v>86</v>
      </c>
      <c r="F5" s="247"/>
      <c r="G5" s="247"/>
      <c r="H5" s="247"/>
      <c r="I5" s="33"/>
      <c r="J5" s="33"/>
      <c r="K5" s="33"/>
      <c r="L5" s="33"/>
      <c r="M5" s="33"/>
      <c r="N5" s="34"/>
      <c r="O5" s="34"/>
      <c r="P5" s="34"/>
      <c r="Q5" s="34"/>
      <c r="R5" s="197"/>
      <c r="S5" s="198"/>
    </row>
    <row r="6" spans="2:19" ht="9.75" customHeight="1" thickBot="1">
      <c r="B6" s="2"/>
      <c r="C6" s="2"/>
      <c r="D6" s="2"/>
      <c r="E6" s="246"/>
      <c r="F6" s="247"/>
      <c r="G6" s="247"/>
      <c r="H6" s="247"/>
      <c r="I6" s="1"/>
      <c r="J6" s="1"/>
      <c r="K6" s="1"/>
      <c r="L6" s="1"/>
      <c r="M6" s="1"/>
      <c r="N6" s="35"/>
      <c r="O6" s="35"/>
      <c r="P6" s="34"/>
      <c r="Q6" s="34"/>
      <c r="R6" s="199"/>
      <c r="S6" s="200"/>
    </row>
    <row r="7" spans="2:17" ht="16.5" customHeight="1">
      <c r="B7" s="2"/>
      <c r="C7" s="2"/>
      <c r="D7" s="2"/>
      <c r="E7" s="64"/>
      <c r="F7" s="65"/>
      <c r="G7" s="65"/>
      <c r="H7" s="65"/>
      <c r="K7" s="3"/>
      <c r="L7" s="4"/>
      <c r="M7" s="4"/>
      <c r="O7" s="36"/>
      <c r="Q7" s="8"/>
    </row>
    <row r="8" spans="2:19" ht="12.75" customHeight="1">
      <c r="B8" s="2"/>
      <c r="C8" s="2"/>
      <c r="D8" s="2"/>
      <c r="E8" s="190" t="s">
        <v>62</v>
      </c>
      <c r="F8" s="191"/>
      <c r="G8" s="191"/>
      <c r="H8" s="191"/>
      <c r="I8" s="153" t="s">
        <v>100</v>
      </c>
      <c r="J8" s="153"/>
      <c r="K8" s="153"/>
      <c r="L8" s="153"/>
      <c r="M8" s="135" t="s">
        <v>52</v>
      </c>
      <c r="N8" s="135"/>
      <c r="O8" s="135"/>
      <c r="P8" s="135"/>
      <c r="Q8" s="135"/>
      <c r="R8" s="135"/>
      <c r="S8" s="135"/>
    </row>
    <row r="9" spans="2:19" ht="14.25" customHeight="1">
      <c r="B9" s="2"/>
      <c r="C9" s="2"/>
      <c r="D9" s="2"/>
      <c r="E9" s="190"/>
      <c r="F9" s="191"/>
      <c r="G9" s="191"/>
      <c r="H9" s="191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</row>
    <row r="10" spans="2:19" ht="13.5" customHeight="1">
      <c r="B10" s="2"/>
      <c r="C10" s="2"/>
      <c r="D10" s="2"/>
      <c r="E10" s="190"/>
      <c r="F10" s="191"/>
      <c r="G10" s="191"/>
      <c r="H10" s="191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</row>
    <row r="11" spans="2:19" ht="9" customHeight="1">
      <c r="B11" s="2"/>
      <c r="C11" s="2"/>
      <c r="D11" s="2"/>
      <c r="E11" s="190"/>
      <c r="F11" s="191"/>
      <c r="G11" s="191"/>
      <c r="H11" s="191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</row>
    <row r="12" spans="2:19" ht="18.75" customHeight="1">
      <c r="B12" s="2"/>
      <c r="C12" s="2"/>
      <c r="D12" s="2"/>
      <c r="E12" s="190"/>
      <c r="F12" s="191"/>
      <c r="G12" s="191"/>
      <c r="H12" s="191"/>
      <c r="I12" s="156" t="s">
        <v>36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2:26" ht="14.25" customHeight="1">
      <c r="B13" s="2"/>
      <c r="C13" s="2"/>
      <c r="D13" s="2"/>
      <c r="E13" s="190"/>
      <c r="F13" s="191"/>
      <c r="G13" s="191"/>
      <c r="H13" s="191"/>
      <c r="I13" s="156" t="s">
        <v>37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Y13" s="2"/>
      <c r="Z13" s="9"/>
    </row>
    <row r="14" spans="2:20" ht="14.25" customHeight="1">
      <c r="B14" s="2"/>
      <c r="C14" s="2"/>
      <c r="D14" s="2"/>
      <c r="E14" s="190"/>
      <c r="F14" s="191"/>
      <c r="G14" s="191"/>
      <c r="H14" s="191"/>
      <c r="I14" s="157" t="s">
        <v>32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5"/>
    </row>
    <row r="15" spans="2:20" ht="12.75" customHeight="1">
      <c r="B15" s="2"/>
      <c r="C15" s="2"/>
      <c r="D15" s="2"/>
      <c r="E15" s="190"/>
      <c r="F15" s="191"/>
      <c r="G15" s="191"/>
      <c r="H15" s="191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7"/>
    </row>
    <row r="16" spans="1:18" ht="3" customHeight="1">
      <c r="A16" s="6"/>
      <c r="B16" s="6"/>
      <c r="C16" s="6"/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12.75" customHeight="1">
      <c r="A17" s="133" t="s">
        <v>30</v>
      </c>
      <c r="B17" s="133"/>
      <c r="C17" s="133"/>
      <c r="D17" s="134"/>
      <c r="E17" s="215" t="s">
        <v>61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7"/>
    </row>
    <row r="18" spans="1:19" ht="17.25" customHeight="1">
      <c r="A18" s="133"/>
      <c r="B18" s="133"/>
      <c r="C18" s="133"/>
      <c r="D18" s="134"/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20"/>
    </row>
    <row r="19" spans="2:19" ht="14.25" customHeight="1">
      <c r="B19" s="2"/>
      <c r="C19" s="2"/>
      <c r="D19" s="22"/>
      <c r="E19" s="111" t="s">
        <v>31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221" t="str">
        <f>I8</f>
        <v>Октябрь 2012 г.  </v>
      </c>
      <c r="Q19" s="221"/>
      <c r="R19" s="221"/>
      <c r="S19" s="222"/>
    </row>
    <row r="20" spans="2:19" ht="14.25" customHeight="1">
      <c r="B20" s="2"/>
      <c r="C20" s="2"/>
      <c r="D20" s="22"/>
      <c r="E20" s="154" t="s">
        <v>32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223" t="str">
        <f>M8</f>
        <v>Срок оплаты 10.11.2012</v>
      </c>
      <c r="Q20" s="223"/>
      <c r="R20" s="223"/>
      <c r="S20" s="224"/>
    </row>
    <row r="21" spans="2:19" s="7" customFormat="1" ht="11.25">
      <c r="B21" s="9"/>
      <c r="C21" s="9"/>
      <c r="D21" s="9"/>
      <c r="E21" s="90" t="s">
        <v>71</v>
      </c>
      <c r="F21" s="91"/>
      <c r="G21" s="115" t="s">
        <v>107</v>
      </c>
      <c r="H21" s="115"/>
      <c r="I21" s="90" t="s">
        <v>79</v>
      </c>
      <c r="J21" s="91"/>
      <c r="K21" s="91"/>
      <c r="L21" s="91"/>
      <c r="M21" s="91"/>
      <c r="N21" s="91"/>
      <c r="O21" s="91"/>
      <c r="P21" s="91"/>
      <c r="Q21" s="17"/>
      <c r="R21" s="115" t="s">
        <v>27</v>
      </c>
      <c r="S21" s="192"/>
    </row>
    <row r="22" spans="2:19" s="7" customFormat="1" ht="11.25">
      <c r="B22" s="9"/>
      <c r="C22" s="9"/>
      <c r="D22" s="9"/>
      <c r="E22" s="90" t="s">
        <v>72</v>
      </c>
      <c r="F22" s="91"/>
      <c r="G22" s="115" t="s">
        <v>80</v>
      </c>
      <c r="H22" s="115"/>
      <c r="I22" s="90" t="s">
        <v>78</v>
      </c>
      <c r="J22" s="91"/>
      <c r="K22" s="91"/>
      <c r="L22" s="91"/>
      <c r="M22" s="91"/>
      <c r="N22" s="91"/>
      <c r="O22" s="91"/>
      <c r="P22" s="91"/>
      <c r="Q22" s="60"/>
      <c r="R22" s="192" t="s">
        <v>28</v>
      </c>
      <c r="S22" s="192"/>
    </row>
    <row r="23" spans="2:19" s="7" customFormat="1" ht="11.25">
      <c r="B23" s="9"/>
      <c r="C23" s="9"/>
      <c r="D23" s="9"/>
      <c r="E23" s="90" t="s">
        <v>73</v>
      </c>
      <c r="F23" s="91"/>
      <c r="G23" s="115" t="s">
        <v>81</v>
      </c>
      <c r="H23" s="115"/>
      <c r="I23" s="90" t="s">
        <v>77</v>
      </c>
      <c r="J23" s="91"/>
      <c r="K23" s="91"/>
      <c r="L23" s="91"/>
      <c r="M23" s="91"/>
      <c r="N23" s="91"/>
      <c r="O23" s="91"/>
      <c r="P23" s="91"/>
      <c r="Q23" s="16"/>
      <c r="R23" s="193" t="s">
        <v>82</v>
      </c>
      <c r="S23" s="193"/>
    </row>
    <row r="24" spans="2:19" s="7" customFormat="1" ht="11.25">
      <c r="B24" s="9"/>
      <c r="C24" s="9"/>
      <c r="D24" s="9"/>
      <c r="E24" s="90" t="s">
        <v>74</v>
      </c>
      <c r="F24" s="91"/>
      <c r="G24" s="91">
        <v>9</v>
      </c>
      <c r="H24" s="91"/>
      <c r="I24" s="90" t="s">
        <v>75</v>
      </c>
      <c r="J24" s="91"/>
      <c r="K24" s="91"/>
      <c r="L24" s="91"/>
      <c r="M24" s="91"/>
      <c r="N24" s="91"/>
      <c r="O24" s="91"/>
      <c r="P24" s="91"/>
      <c r="Q24" s="16"/>
      <c r="R24" s="194" t="s">
        <v>64</v>
      </c>
      <c r="S24" s="194"/>
    </row>
    <row r="25" spans="2:19" s="7" customFormat="1" ht="12.75" customHeight="1" thickBot="1">
      <c r="B25" s="9"/>
      <c r="C25" s="9"/>
      <c r="D25" s="9"/>
      <c r="E25" s="227" t="s">
        <v>109</v>
      </c>
      <c r="F25" s="228"/>
      <c r="G25" s="228"/>
      <c r="H25" s="229"/>
      <c r="I25" s="227" t="s">
        <v>76</v>
      </c>
      <c r="J25" s="228"/>
      <c r="K25" s="228"/>
      <c r="L25" s="228"/>
      <c r="M25" s="228"/>
      <c r="N25" s="91"/>
      <c r="O25" s="91"/>
      <c r="P25" s="228"/>
      <c r="Q25" s="61"/>
      <c r="R25" s="195">
        <v>1.3</v>
      </c>
      <c r="S25" s="194"/>
    </row>
    <row r="26" spans="2:19" ht="29.25" customHeight="1">
      <c r="B26" s="2"/>
      <c r="C26" s="2"/>
      <c r="D26" s="22"/>
      <c r="E26" s="59" t="s">
        <v>2</v>
      </c>
      <c r="F26" s="59" t="s">
        <v>26</v>
      </c>
      <c r="G26" s="92" t="s">
        <v>1</v>
      </c>
      <c r="H26" s="93"/>
      <c r="I26" s="159" t="s">
        <v>33</v>
      </c>
      <c r="J26" s="128"/>
      <c r="K26" s="59" t="s">
        <v>11</v>
      </c>
      <c r="L26" s="92" t="s">
        <v>13</v>
      </c>
      <c r="M26" s="94"/>
      <c r="N26" s="129" t="s">
        <v>12</v>
      </c>
      <c r="O26" s="130"/>
      <c r="P26" s="128" t="s">
        <v>10</v>
      </c>
      <c r="Q26" s="93"/>
      <c r="R26" s="225" t="s">
        <v>54</v>
      </c>
      <c r="S26" s="226"/>
    </row>
    <row r="27" spans="2:19" ht="11.25" customHeight="1">
      <c r="B27" s="2"/>
      <c r="C27" s="2"/>
      <c r="D27" s="22"/>
      <c r="E27" s="160" t="s">
        <v>21</v>
      </c>
      <c r="F27" s="161"/>
      <c r="G27" s="161"/>
      <c r="H27" s="161"/>
      <c r="I27" s="121"/>
      <c r="J27" s="121"/>
      <c r="K27" s="161"/>
      <c r="L27" s="161"/>
      <c r="M27" s="162"/>
      <c r="N27" s="113">
        <f>SUM(N28:O30)</f>
        <v>679.7634</v>
      </c>
      <c r="O27" s="114"/>
      <c r="P27" s="213"/>
      <c r="Q27" s="213"/>
      <c r="R27" s="213"/>
      <c r="S27" s="214"/>
    </row>
    <row r="28" spans="2:19" ht="12.75" customHeight="1">
      <c r="B28" s="2"/>
      <c r="C28" s="2"/>
      <c r="D28" s="22"/>
      <c r="E28" s="10" t="s">
        <v>23</v>
      </c>
      <c r="F28" s="25" t="s">
        <v>8</v>
      </c>
      <c r="G28" s="109">
        <v>11.06</v>
      </c>
      <c r="H28" s="110"/>
      <c r="I28" s="26">
        <v>47.4</v>
      </c>
      <c r="J28" s="28"/>
      <c r="K28" s="32">
        <f>G28*I28</f>
        <v>524.244</v>
      </c>
      <c r="L28" s="26"/>
      <c r="M28" s="48"/>
      <c r="N28" s="103">
        <f>K28+L28</f>
        <v>524.244</v>
      </c>
      <c r="O28" s="104"/>
      <c r="P28" s="211" t="s">
        <v>63</v>
      </c>
      <c r="Q28" s="211"/>
      <c r="R28" s="211"/>
      <c r="S28" s="212"/>
    </row>
    <row r="29" spans="2:19" ht="12.75">
      <c r="B29" s="2"/>
      <c r="C29" s="2"/>
      <c r="D29" s="22"/>
      <c r="E29" s="10" t="s">
        <v>24</v>
      </c>
      <c r="F29" s="25" t="s">
        <v>8</v>
      </c>
      <c r="G29" s="109">
        <v>2.8</v>
      </c>
      <c r="H29" s="118"/>
      <c r="I29" s="26">
        <f>I28</f>
        <v>47.4</v>
      </c>
      <c r="J29" s="28"/>
      <c r="K29" s="32">
        <f>G29*I29</f>
        <v>132.72</v>
      </c>
      <c r="L29" s="26"/>
      <c r="M29" s="48"/>
      <c r="N29" s="103">
        <f>K29+L29</f>
        <v>132.72</v>
      </c>
      <c r="O29" s="104"/>
      <c r="P29" s="213"/>
      <c r="Q29" s="213"/>
      <c r="R29" s="213"/>
      <c r="S29" s="214"/>
    </row>
    <row r="30" spans="2:19" ht="12.75">
      <c r="B30" s="2"/>
      <c r="C30" s="2"/>
      <c r="D30" s="22"/>
      <c r="E30" s="10" t="s">
        <v>25</v>
      </c>
      <c r="F30" s="25" t="s">
        <v>8</v>
      </c>
      <c r="G30" s="109">
        <v>0.37</v>
      </c>
      <c r="H30" s="118"/>
      <c r="I30" s="26">
        <f>I28</f>
        <v>47.4</v>
      </c>
      <c r="J30" s="28"/>
      <c r="K30" s="32">
        <f>G30*I30*R25</f>
        <v>22.799400000000002</v>
      </c>
      <c r="L30" s="26"/>
      <c r="M30" s="48"/>
      <c r="N30" s="103">
        <f>K30+L30</f>
        <v>22.799400000000002</v>
      </c>
      <c r="O30" s="104"/>
      <c r="P30" s="209"/>
      <c r="Q30" s="209"/>
      <c r="R30" s="209"/>
      <c r="S30" s="210"/>
    </row>
    <row r="31" spans="2:19" ht="14.25" customHeight="1">
      <c r="B31" s="2"/>
      <c r="C31" s="2"/>
      <c r="D31" s="22"/>
      <c r="E31" s="119" t="s">
        <v>110</v>
      </c>
      <c r="F31" s="120"/>
      <c r="G31" s="120"/>
      <c r="H31" s="120"/>
      <c r="I31" s="121"/>
      <c r="J31" s="121"/>
      <c r="K31" s="120"/>
      <c r="L31" s="120"/>
      <c r="M31" s="120"/>
      <c r="N31" s="113">
        <f>SUM(N32:O36)</f>
        <v>1529.0320648</v>
      </c>
      <c r="O31" s="114"/>
      <c r="P31" s="209" t="s">
        <v>83</v>
      </c>
      <c r="Q31" s="209"/>
      <c r="R31" s="209"/>
      <c r="S31" s="210"/>
    </row>
    <row r="32" spans="2:19" ht="14.25" customHeight="1">
      <c r="B32" s="2"/>
      <c r="C32" s="2"/>
      <c r="D32" s="22"/>
      <c r="E32" s="10" t="s">
        <v>65</v>
      </c>
      <c r="F32" s="25" t="s">
        <v>6</v>
      </c>
      <c r="G32" s="109">
        <v>10.51</v>
      </c>
      <c r="H32" s="118"/>
      <c r="I32" s="75">
        <f>H46+H47</f>
        <v>17</v>
      </c>
      <c r="J32" s="31" t="s">
        <v>34</v>
      </c>
      <c r="K32" s="29">
        <f>G32*I32</f>
        <v>178.67</v>
      </c>
      <c r="L32" s="12"/>
      <c r="M32" s="48"/>
      <c r="N32" s="105">
        <f>K32+L32</f>
        <v>178.67</v>
      </c>
      <c r="O32" s="106"/>
      <c r="P32" s="107">
        <v>7.363</v>
      </c>
      <c r="Q32" s="108"/>
      <c r="R32" s="71" t="s">
        <v>101</v>
      </c>
      <c r="S32" s="15">
        <v>1687</v>
      </c>
    </row>
    <row r="33" spans="2:19" ht="14.25" customHeight="1">
      <c r="B33" s="2"/>
      <c r="C33" s="2"/>
      <c r="D33" s="22"/>
      <c r="E33" s="10" t="s">
        <v>7</v>
      </c>
      <c r="F33" s="25" t="s">
        <v>6</v>
      </c>
      <c r="G33" s="109">
        <v>12.05</v>
      </c>
      <c r="H33" s="118"/>
      <c r="I33" s="27">
        <v>17</v>
      </c>
      <c r="J33" s="30" t="s">
        <v>34</v>
      </c>
      <c r="K33" s="29">
        <f>G33*I33</f>
        <v>204.85000000000002</v>
      </c>
      <c r="L33" s="12"/>
      <c r="M33" s="48"/>
      <c r="N33" s="105">
        <f>K33+L33</f>
        <v>204.85000000000002</v>
      </c>
      <c r="O33" s="106"/>
      <c r="P33" s="107">
        <v>7.363</v>
      </c>
      <c r="Q33" s="108"/>
      <c r="R33" s="71" t="s">
        <v>101</v>
      </c>
      <c r="S33" s="15">
        <f>S32+S36</f>
        <v>1736.2809</v>
      </c>
    </row>
    <row r="34" spans="2:20" ht="14.25" customHeight="1">
      <c r="B34" s="2"/>
      <c r="C34" s="2"/>
      <c r="D34" s="22"/>
      <c r="E34" s="10" t="s">
        <v>99</v>
      </c>
      <c r="F34" s="25" t="s">
        <v>5</v>
      </c>
      <c r="G34" s="109">
        <v>2.19</v>
      </c>
      <c r="H34" s="118"/>
      <c r="I34" s="74">
        <v>157</v>
      </c>
      <c r="J34" s="30" t="s">
        <v>34</v>
      </c>
      <c r="K34" s="29">
        <f>G34*I34</f>
        <v>343.83</v>
      </c>
      <c r="L34" s="12">
        <v>-37.96</v>
      </c>
      <c r="M34" s="48"/>
      <c r="N34" s="105">
        <f>K34+L34</f>
        <v>305.87</v>
      </c>
      <c r="O34" s="106"/>
      <c r="P34" s="126">
        <v>68</v>
      </c>
      <c r="Q34" s="127"/>
      <c r="R34" s="71" t="s">
        <v>102</v>
      </c>
      <c r="S34" s="13">
        <v>19893</v>
      </c>
      <c r="T34" s="14"/>
    </row>
    <row r="35" spans="2:19" ht="14.25" customHeight="1">
      <c r="B35" s="2"/>
      <c r="C35" s="2"/>
      <c r="D35" s="22"/>
      <c r="E35" s="10" t="s">
        <v>9</v>
      </c>
      <c r="F35" s="25" t="s">
        <v>22</v>
      </c>
      <c r="G35" s="109">
        <v>1326.23</v>
      </c>
      <c r="H35" s="118"/>
      <c r="I35" s="73">
        <f>I28*0.0124</f>
        <v>0.58776</v>
      </c>
      <c r="J35" s="30" t="s">
        <v>106</v>
      </c>
      <c r="K35" s="29">
        <f>G35*I35</f>
        <v>779.5049448</v>
      </c>
      <c r="L35" s="50">
        <v>-362.09</v>
      </c>
      <c r="M35" s="48"/>
      <c r="N35" s="105">
        <f>K35+L35</f>
        <v>417.4149448</v>
      </c>
      <c r="O35" s="106"/>
      <c r="P35" s="122">
        <v>0.016</v>
      </c>
      <c r="Q35" s="123"/>
      <c r="R35" s="71" t="s">
        <v>103</v>
      </c>
      <c r="S35" s="76">
        <f>0.0124*6199.6</f>
        <v>76.87504</v>
      </c>
    </row>
    <row r="36" spans="1:19" ht="14.25" customHeight="1">
      <c r="A36" s="11" t="s">
        <v>18</v>
      </c>
      <c r="B36" s="131" t="s">
        <v>38</v>
      </c>
      <c r="C36" s="131"/>
      <c r="D36" s="132"/>
      <c r="E36" s="10" t="s">
        <v>92</v>
      </c>
      <c r="F36" s="25" t="s">
        <v>22</v>
      </c>
      <c r="G36" s="109">
        <v>1133.8</v>
      </c>
      <c r="H36" s="118"/>
      <c r="I36" s="73">
        <f>P36*H47</f>
        <v>0.37239999999999995</v>
      </c>
      <c r="J36" s="30" t="s">
        <v>34</v>
      </c>
      <c r="K36" s="29">
        <f>G36*I36</f>
        <v>422.22711999999996</v>
      </c>
      <c r="L36" s="12"/>
      <c r="M36" s="48"/>
      <c r="N36" s="105">
        <f>K36+L36</f>
        <v>422.22711999999996</v>
      </c>
      <c r="O36" s="106"/>
      <c r="P36" s="124">
        <v>0.0532</v>
      </c>
      <c r="Q36" s="125"/>
      <c r="R36" s="72" t="s">
        <v>104</v>
      </c>
      <c r="S36" s="76">
        <v>49.2809</v>
      </c>
    </row>
    <row r="37" spans="1:19" ht="12.75" customHeight="1">
      <c r="A37" s="19">
        <v>1</v>
      </c>
      <c r="B37" s="91" t="s">
        <v>39</v>
      </c>
      <c r="C37" s="91"/>
      <c r="D37" s="91"/>
      <c r="E37" s="163" t="s">
        <v>43</v>
      </c>
      <c r="F37" s="120"/>
      <c r="G37" s="120"/>
      <c r="H37" s="120"/>
      <c r="I37" s="121"/>
      <c r="J37" s="121"/>
      <c r="K37" s="120"/>
      <c r="L37" s="120"/>
      <c r="M37" s="164"/>
      <c r="N37" s="113">
        <f>SUM(N38:O40)</f>
        <v>47.305435768261944</v>
      </c>
      <c r="O37" s="114"/>
      <c r="P37" s="231" t="s">
        <v>84</v>
      </c>
      <c r="Q37" s="231"/>
      <c r="R37" s="231"/>
      <c r="S37" s="232"/>
    </row>
    <row r="38" spans="1:19" ht="12.75" customHeight="1">
      <c r="A38" s="19">
        <v>2</v>
      </c>
      <c r="B38" s="91" t="s">
        <v>40</v>
      </c>
      <c r="C38" s="91"/>
      <c r="D38" s="150"/>
      <c r="E38" s="10" t="s">
        <v>65</v>
      </c>
      <c r="F38" s="43" t="s">
        <v>6</v>
      </c>
      <c r="G38" s="116">
        <f>G32</f>
        <v>10.51</v>
      </c>
      <c r="H38" s="117"/>
      <c r="I38" s="79">
        <f>S38/397*3</f>
        <v>-2.077329974811084</v>
      </c>
      <c r="J38" s="30" t="s">
        <v>35</v>
      </c>
      <c r="K38" s="29">
        <f>G38*I38</f>
        <v>-21.832738035264494</v>
      </c>
      <c r="L38" s="12"/>
      <c r="M38" s="48"/>
      <c r="N38" s="105">
        <f>K38+L38</f>
        <v>-21.832738035264494</v>
      </c>
      <c r="O38" s="106"/>
      <c r="P38" s="83">
        <v>0.317</v>
      </c>
      <c r="Q38" s="81"/>
      <c r="R38" s="82" t="s">
        <v>105</v>
      </c>
      <c r="S38" s="78">
        <f>H51-S32</f>
        <v>-274.9000000000001</v>
      </c>
    </row>
    <row r="39" spans="1:19" ht="12.75" customHeight="1">
      <c r="A39" s="19">
        <v>3</v>
      </c>
      <c r="B39" s="91" t="s">
        <v>50</v>
      </c>
      <c r="C39" s="91"/>
      <c r="D39" s="91"/>
      <c r="E39" s="10" t="s">
        <v>7</v>
      </c>
      <c r="F39" s="43" t="s">
        <v>6</v>
      </c>
      <c r="G39" s="116">
        <f>G33</f>
        <v>12.05</v>
      </c>
      <c r="H39" s="117"/>
      <c r="I39" s="79">
        <f>I38</f>
        <v>-2.077329974811084</v>
      </c>
      <c r="J39" s="30" t="s">
        <v>35</v>
      </c>
      <c r="K39" s="29">
        <f>G39*I39</f>
        <v>-25.031826196473563</v>
      </c>
      <c r="L39" s="12"/>
      <c r="M39" s="48"/>
      <c r="N39" s="105">
        <f>K39+L39</f>
        <v>-25.031826196473563</v>
      </c>
      <c r="O39" s="106"/>
      <c r="P39" s="84">
        <v>0.537</v>
      </c>
      <c r="Q39" s="80"/>
      <c r="R39" s="71" t="s">
        <v>105</v>
      </c>
      <c r="S39" s="78">
        <f>S38</f>
        <v>-274.9000000000001</v>
      </c>
    </row>
    <row r="40" spans="1:19" ht="12.75" customHeight="1">
      <c r="A40" s="19">
        <v>4</v>
      </c>
      <c r="B40" s="91" t="s">
        <v>41</v>
      </c>
      <c r="C40" s="91"/>
      <c r="D40" s="91"/>
      <c r="E40" s="10" t="s">
        <v>99</v>
      </c>
      <c r="F40" s="43" t="s">
        <v>5</v>
      </c>
      <c r="G40" s="116">
        <f>G34</f>
        <v>2.19</v>
      </c>
      <c r="H40" s="117"/>
      <c r="I40" s="85">
        <v>43</v>
      </c>
      <c r="J40" s="30" t="s">
        <v>35</v>
      </c>
      <c r="K40" s="29">
        <f>G40*I40</f>
        <v>94.17</v>
      </c>
      <c r="L40" s="12"/>
      <c r="M40" s="48"/>
      <c r="N40" s="105">
        <f>K40+L40</f>
        <v>94.17</v>
      </c>
      <c r="O40" s="106"/>
      <c r="P40" s="148"/>
      <c r="Q40" s="148"/>
      <c r="R40" s="149"/>
      <c r="S40" s="13">
        <f>H50-S34</f>
        <v>5581</v>
      </c>
    </row>
    <row r="41" spans="1:21" ht="12.75" customHeight="1" thickBot="1">
      <c r="A41" s="19">
        <v>5</v>
      </c>
      <c r="B41" s="91" t="s">
        <v>42</v>
      </c>
      <c r="C41" s="91"/>
      <c r="D41" s="91"/>
      <c r="E41" s="44" t="s">
        <v>67</v>
      </c>
      <c r="F41" s="21"/>
      <c r="G41" s="151"/>
      <c r="H41" s="152"/>
      <c r="I41" s="101"/>
      <c r="J41" s="102"/>
      <c r="K41" s="18">
        <f>SUM(K28:K40)</f>
        <v>2656.1509005682624</v>
      </c>
      <c r="L41" s="87">
        <f>SUM(L28:L40)</f>
        <v>-400.04999999999995</v>
      </c>
      <c r="M41" s="86"/>
      <c r="N41" s="99">
        <f>N27+N31+N37</f>
        <v>2256.1009005682617</v>
      </c>
      <c r="O41" s="100"/>
      <c r="P41" s="88"/>
      <c r="Q41" s="88"/>
      <c r="R41" s="88"/>
      <c r="S41" s="89"/>
      <c r="T41" s="14"/>
      <c r="U41" s="14"/>
    </row>
    <row r="42" spans="1:21" ht="12.7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"/>
      <c r="U42" s="14"/>
    </row>
    <row r="43" spans="1:19" ht="12.75">
      <c r="A43" s="141" t="s">
        <v>87</v>
      </c>
      <c r="B43" s="142"/>
      <c r="C43" s="142"/>
      <c r="D43" s="142"/>
      <c r="E43" s="142"/>
      <c r="F43" s="142"/>
      <c r="G43" s="142"/>
      <c r="H43" s="142"/>
      <c r="I43" s="143"/>
      <c r="J43" s="20"/>
      <c r="K43" s="141" t="s">
        <v>91</v>
      </c>
      <c r="L43" s="142"/>
      <c r="M43" s="142"/>
      <c r="N43" s="142"/>
      <c r="O43" s="142"/>
      <c r="P43" s="142"/>
      <c r="Q43" s="142"/>
      <c r="R43" s="142"/>
      <c r="S43" s="143"/>
    </row>
    <row r="44" spans="1:19" ht="12.75">
      <c r="A44" s="187" t="s">
        <v>2</v>
      </c>
      <c r="B44" s="188"/>
      <c r="C44" s="188"/>
      <c r="D44" s="189"/>
      <c r="E44" s="47" t="s">
        <v>14</v>
      </c>
      <c r="F44" s="179" t="s">
        <v>15</v>
      </c>
      <c r="G44" s="180"/>
      <c r="H44" s="95" t="s">
        <v>16</v>
      </c>
      <c r="I44" s="96"/>
      <c r="J44" s="20"/>
      <c r="K44" s="140" t="s">
        <v>2</v>
      </c>
      <c r="L44" s="140"/>
      <c r="M44" s="140"/>
      <c r="N44" s="140" t="s">
        <v>17</v>
      </c>
      <c r="O44" s="140"/>
      <c r="P44" s="140"/>
      <c r="Q44" s="39"/>
      <c r="R44" s="140" t="s">
        <v>108</v>
      </c>
      <c r="S44" s="140"/>
    </row>
    <row r="45" spans="1:19" ht="12.75">
      <c r="A45" s="141" t="s">
        <v>88</v>
      </c>
      <c r="B45" s="142"/>
      <c r="C45" s="142"/>
      <c r="D45" s="142"/>
      <c r="E45" s="142"/>
      <c r="F45" s="142"/>
      <c r="G45" s="142"/>
      <c r="H45" s="142"/>
      <c r="I45" s="143"/>
      <c r="J45" s="40"/>
      <c r="K45" s="144" t="s">
        <v>4</v>
      </c>
      <c r="L45" s="145"/>
      <c r="M45" s="146"/>
      <c r="N45" s="70" t="s">
        <v>46</v>
      </c>
      <c r="O45" s="70"/>
      <c r="P45" s="70"/>
      <c r="Q45" s="37"/>
      <c r="R45" s="233">
        <v>-37.96</v>
      </c>
      <c r="S45" s="233"/>
    </row>
    <row r="46" spans="1:19" ht="12.75" customHeight="1">
      <c r="A46" s="144" t="s">
        <v>96</v>
      </c>
      <c r="B46" s="145"/>
      <c r="C46" s="145"/>
      <c r="D46" s="146"/>
      <c r="E46" s="53" t="s">
        <v>94</v>
      </c>
      <c r="F46" s="165">
        <v>20</v>
      </c>
      <c r="G46" s="166"/>
      <c r="H46" s="185">
        <v>10</v>
      </c>
      <c r="I46" s="186"/>
      <c r="J46" s="41"/>
      <c r="K46" s="144" t="s">
        <v>9</v>
      </c>
      <c r="L46" s="145"/>
      <c r="M46" s="146"/>
      <c r="N46" s="70" t="s">
        <v>45</v>
      </c>
      <c r="O46" s="70"/>
      <c r="P46" s="70"/>
      <c r="Q46" s="37"/>
      <c r="R46" s="234">
        <f>-0.0015*5*48*K35</f>
        <v>-280.62178012799995</v>
      </c>
      <c r="S46" s="234"/>
    </row>
    <row r="47" spans="1:19" ht="12.75">
      <c r="A47" s="144" t="s">
        <v>97</v>
      </c>
      <c r="B47" s="145"/>
      <c r="C47" s="145"/>
      <c r="D47" s="146"/>
      <c r="E47" s="54" t="s">
        <v>93</v>
      </c>
      <c r="F47" s="165">
        <v>9</v>
      </c>
      <c r="G47" s="166"/>
      <c r="H47" s="185">
        <v>7</v>
      </c>
      <c r="I47" s="186"/>
      <c r="J47" s="38"/>
      <c r="K47" s="236"/>
      <c r="L47" s="237"/>
      <c r="M47" s="238"/>
      <c r="N47" s="140"/>
      <c r="O47" s="140"/>
      <c r="P47" s="140"/>
      <c r="Q47" s="37"/>
      <c r="R47" s="140"/>
      <c r="S47" s="140"/>
    </row>
    <row r="48" spans="1:19" ht="12.75">
      <c r="A48" s="144" t="s">
        <v>98</v>
      </c>
      <c r="B48" s="145"/>
      <c r="C48" s="145"/>
      <c r="D48" s="146"/>
      <c r="E48" s="10" t="s">
        <v>95</v>
      </c>
      <c r="F48" s="183">
        <v>257</v>
      </c>
      <c r="G48" s="184"/>
      <c r="H48" s="181">
        <v>157</v>
      </c>
      <c r="I48" s="182"/>
      <c r="J48" s="42"/>
      <c r="K48" s="236"/>
      <c r="L48" s="237"/>
      <c r="M48" s="238"/>
      <c r="N48" s="236"/>
      <c r="O48" s="237"/>
      <c r="P48" s="238"/>
      <c r="Q48" s="37"/>
      <c r="R48" s="236"/>
      <c r="S48" s="238"/>
    </row>
    <row r="49" spans="1:19" ht="12.75">
      <c r="A49" s="141" t="s">
        <v>89</v>
      </c>
      <c r="B49" s="142"/>
      <c r="C49" s="142"/>
      <c r="D49" s="142"/>
      <c r="E49" s="142"/>
      <c r="F49" s="142"/>
      <c r="G49" s="142"/>
      <c r="H49" s="142"/>
      <c r="I49" s="143"/>
      <c r="J49" s="42"/>
      <c r="K49" s="236"/>
      <c r="L49" s="237"/>
      <c r="M49" s="238"/>
      <c r="N49" s="236"/>
      <c r="O49" s="237"/>
      <c r="P49" s="238"/>
      <c r="Q49" s="37"/>
      <c r="R49" s="236"/>
      <c r="S49" s="238"/>
    </row>
    <row r="50" spans="1:22" ht="12.75">
      <c r="A50" s="55" t="s">
        <v>99</v>
      </c>
      <c r="B50" s="55"/>
      <c r="C50" s="55"/>
      <c r="D50" s="144" t="s">
        <v>56</v>
      </c>
      <c r="E50" s="145"/>
      <c r="F50" s="145"/>
      <c r="G50" s="146"/>
      <c r="H50" s="97">
        <v>25474</v>
      </c>
      <c r="I50" s="97"/>
      <c r="J50" s="42"/>
      <c r="K50" s="235"/>
      <c r="L50" s="235"/>
      <c r="M50" s="235"/>
      <c r="N50" s="235"/>
      <c r="O50" s="235"/>
      <c r="P50" s="235"/>
      <c r="Q50" s="235"/>
      <c r="R50" s="235"/>
      <c r="S50" s="235"/>
      <c r="V50" s="52"/>
    </row>
    <row r="51" spans="1:22" ht="12.75" customHeight="1">
      <c r="A51" s="167" t="s">
        <v>65</v>
      </c>
      <c r="B51" s="167"/>
      <c r="C51" s="167"/>
      <c r="D51" s="144" t="s">
        <v>55</v>
      </c>
      <c r="E51" s="145"/>
      <c r="F51" s="145"/>
      <c r="G51" s="146"/>
      <c r="H51" s="98">
        <v>1412.1</v>
      </c>
      <c r="I51" s="98"/>
      <c r="J51" s="38"/>
      <c r="K51" s="177" t="s">
        <v>58</v>
      </c>
      <c r="L51" s="177"/>
      <c r="M51" s="177" t="s">
        <v>59</v>
      </c>
      <c r="N51" s="177"/>
      <c r="O51" s="177" t="s">
        <v>60</v>
      </c>
      <c r="P51" s="177"/>
      <c r="Q51" s="77"/>
      <c r="R51" s="248" t="s">
        <v>53</v>
      </c>
      <c r="S51" s="248"/>
      <c r="V51" s="52"/>
    </row>
    <row r="52" spans="1:22" ht="12.75" customHeight="1">
      <c r="A52" s="173" t="s">
        <v>9</v>
      </c>
      <c r="B52" s="173"/>
      <c r="C52" s="173"/>
      <c r="D52" s="144" t="s">
        <v>57</v>
      </c>
      <c r="E52" s="145"/>
      <c r="F52" s="145"/>
      <c r="G52" s="146"/>
      <c r="H52" s="174">
        <v>81.3261</v>
      </c>
      <c r="I52" s="174"/>
      <c r="J52" s="42"/>
      <c r="K52" s="177"/>
      <c r="L52" s="177"/>
      <c r="M52" s="177"/>
      <c r="N52" s="177"/>
      <c r="O52" s="177"/>
      <c r="P52" s="177"/>
      <c r="Q52" s="49"/>
      <c r="R52" s="248"/>
      <c r="S52" s="248"/>
      <c r="V52" s="52"/>
    </row>
    <row r="53" spans="1:19" ht="12.75">
      <c r="A53" s="139" t="s">
        <v>90</v>
      </c>
      <c r="B53" s="139"/>
      <c r="C53" s="139"/>
      <c r="D53" s="139"/>
      <c r="E53" s="139"/>
      <c r="F53" s="139"/>
      <c r="G53" s="139"/>
      <c r="H53" s="139"/>
      <c r="I53" s="139"/>
      <c r="J53" s="45"/>
      <c r="K53" s="169" t="s">
        <v>68</v>
      </c>
      <c r="L53" s="170"/>
      <c r="M53" s="171">
        <f>N41</f>
        <v>2256.1009005682617</v>
      </c>
      <c r="N53" s="172"/>
      <c r="O53" s="178">
        <v>2549.5</v>
      </c>
      <c r="P53" s="178"/>
      <c r="Q53" s="2"/>
      <c r="R53" s="207">
        <f>2524.76+M53-O53</f>
        <v>2231.360900568262</v>
      </c>
      <c r="S53" s="208"/>
    </row>
    <row r="54" spans="1:19" ht="12.75">
      <c r="A54" s="136" t="s">
        <v>2</v>
      </c>
      <c r="B54" s="136"/>
      <c r="C54" s="136"/>
      <c r="D54" s="137" t="s">
        <v>44</v>
      </c>
      <c r="E54" s="138"/>
      <c r="F54" s="140" t="s">
        <v>19</v>
      </c>
      <c r="G54" s="140"/>
      <c r="H54" s="140"/>
      <c r="I54" s="140"/>
      <c r="J54" s="51"/>
      <c r="K54" s="169" t="s">
        <v>69</v>
      </c>
      <c r="L54" s="201"/>
      <c r="M54" s="203">
        <v>0</v>
      </c>
      <c r="N54" s="204"/>
      <c r="O54" s="205">
        <v>0.5</v>
      </c>
      <c r="P54" s="206"/>
      <c r="Q54" s="63"/>
      <c r="R54" s="207">
        <f>0.86+M54-O54</f>
        <v>0.36</v>
      </c>
      <c r="S54" s="208"/>
    </row>
    <row r="55" spans="1:19" ht="12.75">
      <c r="A55" s="136"/>
      <c r="B55" s="136"/>
      <c r="C55" s="136"/>
      <c r="D55" s="46" t="s">
        <v>47</v>
      </c>
      <c r="E55" s="46" t="s">
        <v>48</v>
      </c>
      <c r="F55" s="140" t="s">
        <v>3</v>
      </c>
      <c r="G55" s="140"/>
      <c r="H55" s="140" t="s">
        <v>20</v>
      </c>
      <c r="I55" s="140"/>
      <c r="J55" s="51"/>
      <c r="K55" s="202" t="s">
        <v>70</v>
      </c>
      <c r="L55" s="170"/>
      <c r="M55" s="175">
        <f>M54+M53</f>
        <v>2256.1009005682617</v>
      </c>
      <c r="N55" s="176"/>
      <c r="O55" s="175">
        <f>O54+O53</f>
        <v>2550</v>
      </c>
      <c r="P55" s="176"/>
      <c r="Q55" s="57"/>
      <c r="R55" s="175">
        <f>R54+R53</f>
        <v>2231.720900568262</v>
      </c>
      <c r="S55" s="176"/>
    </row>
    <row r="56" spans="1:19" ht="12.75">
      <c r="A56" s="230" t="s">
        <v>49</v>
      </c>
      <c r="B56" s="230"/>
      <c r="C56" s="230"/>
      <c r="D56" s="230"/>
      <c r="E56" s="230"/>
      <c r="F56" s="230"/>
      <c r="G56" s="230"/>
      <c r="H56" s="230"/>
      <c r="I56" s="230"/>
      <c r="J56" s="51"/>
      <c r="K56" s="168" t="s">
        <v>51</v>
      </c>
      <c r="L56" s="168"/>
      <c r="M56" s="168"/>
      <c r="N56" s="168"/>
      <c r="O56" s="239">
        <v>41194</v>
      </c>
      <c r="P56" s="240"/>
      <c r="Q56" s="240"/>
      <c r="R56" s="240"/>
      <c r="S56" s="241"/>
    </row>
    <row r="57" spans="1:19" ht="7.5" customHeight="1">
      <c r="A57" s="17"/>
      <c r="B57" s="17"/>
      <c r="C57" s="17"/>
      <c r="D57" s="17"/>
      <c r="E57" s="17"/>
      <c r="F57" s="17"/>
      <c r="G57" s="17"/>
      <c r="H57" s="17"/>
      <c r="I57" s="17"/>
      <c r="J57" s="51"/>
      <c r="Q57" s="56"/>
      <c r="R57" s="69"/>
      <c r="S57" s="2"/>
    </row>
    <row r="58" spans="1:19" ht="6" customHeight="1">
      <c r="A58" s="242" t="s">
        <v>66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1:19" ht="12.7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1:19" ht="12.75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1:19" ht="12.7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1:19" ht="12.75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1:18" ht="5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</sheetData>
  <sheetProtection/>
  <mergeCells count="160">
    <mergeCell ref="R55:S55"/>
    <mergeCell ref="O56:S56"/>
    <mergeCell ref="A58:S62"/>
    <mergeCell ref="E1:S2"/>
    <mergeCell ref="E5:H6"/>
    <mergeCell ref="E4:H4"/>
    <mergeCell ref="R51:S52"/>
    <mergeCell ref="K45:M45"/>
    <mergeCell ref="K46:M46"/>
    <mergeCell ref="K47:M47"/>
    <mergeCell ref="K48:M48"/>
    <mergeCell ref="K49:M49"/>
    <mergeCell ref="N49:P49"/>
    <mergeCell ref="N48:P48"/>
    <mergeCell ref="R48:S48"/>
    <mergeCell ref="R49:S49"/>
    <mergeCell ref="A47:D47"/>
    <mergeCell ref="A48:D48"/>
    <mergeCell ref="A56:I56"/>
    <mergeCell ref="P37:S37"/>
    <mergeCell ref="R44:S44"/>
    <mergeCell ref="K43:S43"/>
    <mergeCell ref="R45:S45"/>
    <mergeCell ref="R46:S46"/>
    <mergeCell ref="R47:S47"/>
    <mergeCell ref="K50:S50"/>
    <mergeCell ref="P31:S31"/>
    <mergeCell ref="P28:S30"/>
    <mergeCell ref="P27:S27"/>
    <mergeCell ref="E17:S18"/>
    <mergeCell ref="P19:S19"/>
    <mergeCell ref="P20:S20"/>
    <mergeCell ref="R21:S21"/>
    <mergeCell ref="R26:S26"/>
    <mergeCell ref="I25:P25"/>
    <mergeCell ref="E25:H25"/>
    <mergeCell ref="R5:S6"/>
    <mergeCell ref="N47:P47"/>
    <mergeCell ref="K54:L54"/>
    <mergeCell ref="K55:L55"/>
    <mergeCell ref="K44:M44"/>
    <mergeCell ref="N44:P44"/>
    <mergeCell ref="M54:N54"/>
    <mergeCell ref="O54:P54"/>
    <mergeCell ref="R53:S53"/>
    <mergeCell ref="R54:S54"/>
    <mergeCell ref="E8:H15"/>
    <mergeCell ref="R22:S22"/>
    <mergeCell ref="R23:S23"/>
    <mergeCell ref="R24:S24"/>
    <mergeCell ref="R25:S25"/>
    <mergeCell ref="I9:S11"/>
    <mergeCell ref="I12:S12"/>
    <mergeCell ref="G23:H23"/>
    <mergeCell ref="G24:H24"/>
    <mergeCell ref="F44:G44"/>
    <mergeCell ref="H48:I48"/>
    <mergeCell ref="F48:G48"/>
    <mergeCell ref="H46:I46"/>
    <mergeCell ref="D50:G50"/>
    <mergeCell ref="D51:G51"/>
    <mergeCell ref="A44:D44"/>
    <mergeCell ref="A45:I45"/>
    <mergeCell ref="F46:G46"/>
    <mergeCell ref="H47:I47"/>
    <mergeCell ref="O55:P55"/>
    <mergeCell ref="M55:N55"/>
    <mergeCell ref="K51:L52"/>
    <mergeCell ref="M51:N52"/>
    <mergeCell ref="O51:P52"/>
    <mergeCell ref="O53:P53"/>
    <mergeCell ref="F47:G47"/>
    <mergeCell ref="A51:C51"/>
    <mergeCell ref="K56:N56"/>
    <mergeCell ref="A49:I49"/>
    <mergeCell ref="K53:L53"/>
    <mergeCell ref="M53:N53"/>
    <mergeCell ref="A52:C52"/>
    <mergeCell ref="F54:I54"/>
    <mergeCell ref="H52:I52"/>
    <mergeCell ref="D52:G52"/>
    <mergeCell ref="B39:D39"/>
    <mergeCell ref="B40:D40"/>
    <mergeCell ref="B41:D41"/>
    <mergeCell ref="E21:F21"/>
    <mergeCell ref="E22:F22"/>
    <mergeCell ref="E27:M27"/>
    <mergeCell ref="E23:F23"/>
    <mergeCell ref="E24:F24"/>
    <mergeCell ref="G33:H33"/>
    <mergeCell ref="E37:M37"/>
    <mergeCell ref="A1:D2"/>
    <mergeCell ref="B37:D37"/>
    <mergeCell ref="I8:L8"/>
    <mergeCell ref="N31:O31"/>
    <mergeCell ref="E20:O20"/>
    <mergeCell ref="I13:S13"/>
    <mergeCell ref="I14:S15"/>
    <mergeCell ref="I4:K4"/>
    <mergeCell ref="N37:O37"/>
    <mergeCell ref="I26:J26"/>
    <mergeCell ref="N40:O40"/>
    <mergeCell ref="N38:O38"/>
    <mergeCell ref="G40:H40"/>
    <mergeCell ref="A43:I43"/>
    <mergeCell ref="A46:D46"/>
    <mergeCell ref="A42:S42"/>
    <mergeCell ref="P40:R40"/>
    <mergeCell ref="B38:D38"/>
    <mergeCell ref="G41:H41"/>
    <mergeCell ref="G38:H38"/>
    <mergeCell ref="P26:Q26"/>
    <mergeCell ref="N26:O26"/>
    <mergeCell ref="B36:D36"/>
    <mergeCell ref="A17:D18"/>
    <mergeCell ref="M8:S8"/>
    <mergeCell ref="A54:C55"/>
    <mergeCell ref="D54:E54"/>
    <mergeCell ref="A53:I53"/>
    <mergeCell ref="F55:G55"/>
    <mergeCell ref="H55:I55"/>
    <mergeCell ref="N39:O39"/>
    <mergeCell ref="N35:O35"/>
    <mergeCell ref="P34:Q34"/>
    <mergeCell ref="N34:O34"/>
    <mergeCell ref="N33:O33"/>
    <mergeCell ref="N36:O36"/>
    <mergeCell ref="G36:H36"/>
    <mergeCell ref="G34:H34"/>
    <mergeCell ref="G35:H35"/>
    <mergeCell ref="P33:Q33"/>
    <mergeCell ref="P35:Q35"/>
    <mergeCell ref="P36:Q36"/>
    <mergeCell ref="E19:O19"/>
    <mergeCell ref="N27:O27"/>
    <mergeCell ref="N28:O28"/>
    <mergeCell ref="N29:O29"/>
    <mergeCell ref="G21:H21"/>
    <mergeCell ref="G22:H22"/>
    <mergeCell ref="G29:H29"/>
    <mergeCell ref="H44:I44"/>
    <mergeCell ref="H50:I50"/>
    <mergeCell ref="H51:I51"/>
    <mergeCell ref="N41:O41"/>
    <mergeCell ref="I41:J41"/>
    <mergeCell ref="N30:O30"/>
    <mergeCell ref="N32:O32"/>
    <mergeCell ref="G39:H39"/>
    <mergeCell ref="G30:H30"/>
    <mergeCell ref="G32:H32"/>
    <mergeCell ref="P41:S41"/>
    <mergeCell ref="I21:P21"/>
    <mergeCell ref="I22:P22"/>
    <mergeCell ref="I23:P23"/>
    <mergeCell ref="I24:P24"/>
    <mergeCell ref="G26:H26"/>
    <mergeCell ref="L26:M26"/>
    <mergeCell ref="P32:Q32"/>
    <mergeCell ref="G28:H28"/>
    <mergeCell ref="E31:M31"/>
  </mergeCell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r-ivanov</dc:creator>
  <cp:keywords/>
  <dc:description/>
  <cp:lastModifiedBy>Иванов</cp:lastModifiedBy>
  <cp:lastPrinted>2012-10-03T15:39:50Z</cp:lastPrinted>
  <dcterms:created xsi:type="dcterms:W3CDTF">2012-09-05T15:01:04Z</dcterms:created>
  <dcterms:modified xsi:type="dcterms:W3CDTF">2012-10-15T07:52:42Z</dcterms:modified>
  <cp:category/>
  <cp:version/>
  <cp:contentType/>
  <cp:contentStatus/>
</cp:coreProperties>
</file>